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ty.rojas\Downloads\"/>
    </mc:Choice>
  </mc:AlternateContent>
  <bookViews>
    <workbookView xWindow="0" yWindow="0" windowWidth="24000" windowHeight="9135"/>
  </bookViews>
  <sheets>
    <sheet name="HERMANOS PIZ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A53" i="1"/>
  <c r="C52" i="1"/>
  <c r="C49" i="1"/>
  <c r="C48" i="1"/>
  <c r="C47" i="1"/>
  <c r="A47" i="1"/>
  <c r="A48" i="1" s="1"/>
  <c r="A49" i="1" s="1"/>
  <c r="C46" i="1"/>
  <c r="C43" i="1"/>
  <c r="C40" i="1"/>
  <c r="A40" i="1"/>
  <c r="C39" i="1"/>
  <c r="C36" i="1"/>
  <c r="A36" i="1"/>
  <c r="C35" i="1"/>
  <c r="C32" i="1"/>
  <c r="A32" i="1"/>
  <c r="C31" i="1"/>
  <c r="C28" i="1"/>
  <c r="C27" i="1"/>
  <c r="C26" i="1"/>
  <c r="C25" i="1"/>
  <c r="C24" i="1"/>
  <c r="C23" i="1"/>
  <c r="A23" i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<sst xmlns="http://schemas.openxmlformats.org/spreadsheetml/2006/main" count="92" uniqueCount="73">
  <si>
    <t>Ayuntamiento Municipal de los Alcarrizos  (AMA)</t>
  </si>
  <si>
    <t>Productivo, Participativo y Solidario</t>
  </si>
  <si>
    <t xml:space="preserve">Dirección de Planeamiento Urbano e Infraestructura Municipal (DPUIM) </t>
  </si>
  <si>
    <t>Departamento de Análisis, Costos y Presupuestos</t>
  </si>
  <si>
    <t>Proyecto:</t>
  </si>
  <si>
    <t>Construcción de aceras,contenes,relleno  e imprimación de calles en la C/Hermanos Pinzón desde la C/Los Santos hasta la C/San Marcos y C/José Martí Puello desde la C/F hasta C/Los Santos. En La Fe 1ra Región Norte II. Perteneciente al Presupuesto Participativo Municipal 2025.</t>
  </si>
  <si>
    <t>CODIGO:</t>
  </si>
  <si>
    <t>AMA6-IM0125-P02-M</t>
  </si>
  <si>
    <t>Región:</t>
  </si>
  <si>
    <t>Norte II</t>
  </si>
  <si>
    <t>DISEÑADO POR:</t>
  </si>
  <si>
    <t xml:space="preserve"> D.P.U.I.M</t>
  </si>
  <si>
    <t>Área Esq.:</t>
  </si>
  <si>
    <t>En la C/Hermanos Pinzón , desde la C/Los Santos hasta la C/San Marcos.</t>
  </si>
  <si>
    <t>Ancho</t>
  </si>
  <si>
    <t>Definitivo</t>
  </si>
  <si>
    <t>Fecha:</t>
  </si>
  <si>
    <t>Perímetro</t>
  </si>
  <si>
    <t>ml</t>
  </si>
  <si>
    <t>Desde</t>
  </si>
  <si>
    <t>Long.</t>
  </si>
  <si>
    <t>N/D</t>
  </si>
  <si>
    <t>Hasta</t>
  </si>
  <si>
    <t>Coordenada Norte</t>
  </si>
  <si>
    <t>Coordenada Este</t>
  </si>
  <si>
    <t>N°</t>
  </si>
  <si>
    <t>PARTIDAS</t>
  </si>
  <si>
    <t>CANT.</t>
  </si>
  <si>
    <t>U</t>
  </si>
  <si>
    <t>I</t>
  </si>
  <si>
    <t>PRELIMINARES</t>
  </si>
  <si>
    <t>Valla informativa de obra .9x5 pie</t>
  </si>
  <si>
    <t>UD</t>
  </si>
  <si>
    <t>II</t>
  </si>
  <si>
    <t>MOVIMIENTO DE TIERRA</t>
  </si>
  <si>
    <t>Excavación  de contenes  en la C/Hermanos Pinzón , desde la C/Los Santos hasta la C/San Marcos. En sector el Chavón , Barrio la Fe 1ra  (175.5*0.45*0.10)*2</t>
  </si>
  <si>
    <t>M3</t>
  </si>
  <si>
    <t>Excavación  de aceras  en la C/Hermanos Pinzón , desde la C/Los Santos hasta la C/San Marcos. En sector el Chavón , Barrio la Fe 1ra  (175.5*1*0.10)*2</t>
  </si>
  <si>
    <t>Demolición de contenes  en la C/José Martí Puello desde la C/F hasta la C/los Santos   (25)*2</t>
  </si>
  <si>
    <t>ML</t>
  </si>
  <si>
    <t>Demolición de aceras  en la C/José Martí Puello desde la C/F hasta la C/los Santos   (25*1)*2</t>
  </si>
  <si>
    <t>M2</t>
  </si>
  <si>
    <t>Excavación  de contenes en la C/José Martí Puello desde la C/F hasta la C/los Santos   (140.7*0.45*0.10)*2</t>
  </si>
  <si>
    <t>Excavación  de aceras  en la C/José Martí Puello desde la C/F hasta la C/los Santos   (140.7*1*0.10)*2</t>
  </si>
  <si>
    <t>III</t>
  </si>
  <si>
    <t>RELLENO SUMINISTRO Y COMPACTACION DE MATERIAL(CALICHE)</t>
  </si>
  <si>
    <t>Relleno para  acera en la C/Hermanos Pinzón , desde la C/Los Santos hasta la C/San Marcos. En sector el Chavón , Barrio la Fe 1ra  (175.5*1*0.10)*2</t>
  </si>
  <si>
    <t>Relleno para  acera   en la C/José Martí Puello desde la C/F hasta la C/los Santos (165*1*0.10)*2</t>
  </si>
  <si>
    <t>IV</t>
  </si>
  <si>
    <t xml:space="preserve"> TELFORD PARA CONTEN </t>
  </si>
  <si>
    <t>Telford para  contenes  en la C/Hermanos Pinzón , desde la C/Los Santos hasta la C/San Marcos. En sector el Chavón , Barrio la Fe 1ra  (175.5*0.45*0.10)*2</t>
  </si>
  <si>
    <t>Telford para  contenes en la C/José Martí Puello desde la C/F hasta la C/los Santos   (165*0.45*0.10)*2</t>
  </si>
  <si>
    <t>V</t>
  </si>
  <si>
    <t>CORTE DE TERRENO</t>
  </si>
  <si>
    <t>Corte de terreno en la C/Hermanos Pinzón , desde la C/Los Santos hasta la C/San Marcos. En sector el Chavón , Barrio la Fe 1ra  (195.7*7*0.15)</t>
  </si>
  <si>
    <t>Corte de terreno en la C/José Martí Puello desde la C/F hasta la C/los Santos (165.7*7*0.15)</t>
  </si>
  <si>
    <t>VI</t>
  </si>
  <si>
    <t xml:space="preserve">CARGA Y BOTE DE MATERIAL INSERVIBLE </t>
  </si>
  <si>
    <t>Carga y  bote de material inservible en la C/Hermanos Pinzón , desde la C/Los Santos hasta la C/San Marcos. En sector el Chavón , Barrio la Fe 1ra  (195.7*7*0.15)+(175.5*0.45*0.10)*2+(175.5*1*0.10)*2</t>
  </si>
  <si>
    <t>VII</t>
  </si>
  <si>
    <t>HORMIGON SIMPLE</t>
  </si>
  <si>
    <t>Construcción de contén con hormigón industrial 180 kg/Cm2 en la C/Hermanos Pinzón , desde la C/Los Santos hasta la C/San Marcos. En sector el Chavón , Barrio la Fe 1ra  ,(175.5)*2</t>
  </si>
  <si>
    <t>Construcción de contén con hormigón industrial 180 kg/Cm2    en la C/José Martí Puello desde la C/F hasta la C/los Santos   (165.7)*2</t>
  </si>
  <si>
    <t>Construcción de acera en la C/Hermanos Pinzón , desde la C/Los Santos hasta la C/San Marcos. En sector el Chavón , Barrio la Fe 1ra  ,(175.5*1)*2</t>
  </si>
  <si>
    <t>Construcción de acera  en la C/José Martí Puello desde la C/F hasta la C/los Santos   (165.7*1)*2</t>
  </si>
  <si>
    <t>VIII</t>
  </si>
  <si>
    <t xml:space="preserve">HORMIGON ARMADO </t>
  </si>
  <si>
    <t>Construcción de badén transversal en el puente esquina con el poste de luz (7.*2)</t>
  </si>
  <si>
    <t>Construcción de badén transversal en el puente esquina con #11 (7.*2)</t>
  </si>
  <si>
    <t>IX</t>
  </si>
  <si>
    <t>LIMPIEZA FINAL</t>
  </si>
  <si>
    <t>Limpieza final</t>
  </si>
  <si>
    <t>U.D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</si>
</sst>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91">
    <xf numFmtId="0" fontId="0" fillId="0" borderId="0" xfId="0"/>
    <xf numFmtId="164" fontId="3" fillId="0" borderId="0" xfId="0" applyNumberFormat="1" applyFont="1" applyAlignment="1">
      <alignment horizontal="left"/>
    </xf>
    <xf numFmtId="4" fontId="4" fillId="0" borderId="0" xfId="0" applyNumberFormat="1" applyFont="1" applyAlignment="1">
      <alignment vertical="center"/>
    </xf>
    <xf numFmtId="4" fontId="4" fillId="0" borderId="0" xfId="1" applyNumberFormat="1" applyFont="1" applyFill="1" applyAlignment="1">
      <alignment horizontal="right"/>
    </xf>
    <xf numFmtId="4" fontId="4" fillId="0" borderId="0" xfId="0" applyNumberFormat="1" applyFont="1" applyAlignment="1">
      <alignment horizontal="center"/>
    </xf>
    <xf numFmtId="43" fontId="4" fillId="0" borderId="0" xfId="1" applyFont="1" applyFill="1" applyAlignment="1"/>
    <xf numFmtId="43" fontId="4" fillId="0" borderId="0" xfId="1" applyFont="1" applyFill="1" applyAlignment="1">
      <alignment horizontal="right"/>
    </xf>
    <xf numFmtId="43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43" fontId="4" fillId="0" borderId="0" xfId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Continuous" vertical="center" wrapText="1"/>
    </xf>
    <xf numFmtId="4" fontId="6" fillId="0" borderId="0" xfId="1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43" fontId="6" fillId="0" borderId="0" xfId="1" applyFont="1" applyFill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left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8" fillId="0" borderId="5" xfId="2" applyNumberFormat="1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4" fillId="0" borderId="5" xfId="2" applyNumberFormat="1" applyFont="1" applyBorder="1" applyAlignment="1">
      <alignment horizontal="left" wrapText="1"/>
    </xf>
    <xf numFmtId="0" fontId="3" fillId="0" borderId="5" xfId="2" applyFont="1" applyBorder="1" applyAlignment="1">
      <alignment horizontal="center" wrapText="1"/>
    </xf>
    <xf numFmtId="165" fontId="3" fillId="0" borderId="5" xfId="0" applyNumberFormat="1" applyFont="1" applyBorder="1" applyAlignment="1">
      <alignment horizontal="center" vertical="center" wrapText="1"/>
    </xf>
    <xf numFmtId="4" fontId="4" fillId="0" borderId="5" xfId="2" applyNumberFormat="1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0" fontId="4" fillId="0" borderId="6" xfId="2" applyFont="1" applyBorder="1" applyAlignment="1">
      <alignment horizontal="center" vertical="center" wrapText="1"/>
    </xf>
    <xf numFmtId="15" fontId="3" fillId="0" borderId="0" xfId="2" applyNumberFormat="1" applyFont="1" applyAlignment="1">
      <alignment horizontal="center" vertical="center" wrapText="1"/>
    </xf>
    <xf numFmtId="4" fontId="4" fillId="0" borderId="0" xfId="2" applyNumberFormat="1" applyFont="1" applyAlignment="1">
      <alignment horizontal="center" wrapText="1"/>
    </xf>
    <xf numFmtId="4" fontId="4" fillId="0" borderId="0" xfId="2" applyNumberFormat="1" applyFont="1" applyAlignment="1">
      <alignment horizontal="left" wrapText="1"/>
    </xf>
    <xf numFmtId="0" fontId="4" fillId="0" borderId="7" xfId="2" applyFont="1" applyBorder="1" applyAlignment="1">
      <alignment horizontal="center" wrapText="1"/>
    </xf>
    <xf numFmtId="164" fontId="3" fillId="2" borderId="8" xfId="2" applyNumberFormat="1" applyFont="1" applyFill="1" applyBorder="1" applyAlignment="1">
      <alignment horizontal="center" wrapText="1"/>
    </xf>
    <xf numFmtId="164" fontId="3" fillId="2" borderId="9" xfId="2" applyNumberFormat="1" applyFont="1" applyFill="1" applyBorder="1" applyAlignment="1">
      <alignment horizontal="center" wrapText="1"/>
    </xf>
    <xf numFmtId="164" fontId="3" fillId="2" borderId="10" xfId="2" applyNumberFormat="1" applyFont="1" applyFill="1" applyBorder="1" applyAlignment="1">
      <alignment horizontal="center" wrapText="1"/>
    </xf>
    <xf numFmtId="4" fontId="4" fillId="2" borderId="8" xfId="2" applyNumberFormat="1" applyFont="1" applyFill="1" applyBorder="1" applyAlignment="1">
      <alignment horizontal="center" wrapText="1"/>
    </xf>
    <xf numFmtId="4" fontId="4" fillId="2" borderId="10" xfId="2" applyNumberFormat="1" applyFont="1" applyFill="1" applyBorder="1" applyAlignment="1">
      <alignment horizontal="center" wrapText="1"/>
    </xf>
    <xf numFmtId="0" fontId="4" fillId="0" borderId="11" xfId="2" applyFont="1" applyBorder="1" applyAlignment="1">
      <alignment horizontal="center" vertical="center" wrapText="1"/>
    </xf>
    <xf numFmtId="4" fontId="3" fillId="0" borderId="12" xfId="2" applyNumberFormat="1" applyFont="1" applyBorder="1" applyAlignment="1">
      <alignment horizontal="center" vertical="center" wrapText="1"/>
    </xf>
    <xf numFmtId="164" fontId="3" fillId="2" borderId="8" xfId="2" applyNumberFormat="1" applyFont="1" applyFill="1" applyBorder="1" applyAlignment="1">
      <alignment horizontal="center" vertical="center" wrapText="1"/>
    </xf>
    <xf numFmtId="164" fontId="3" fillId="2" borderId="9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/>
    </xf>
    <xf numFmtId="4" fontId="9" fillId="3" borderId="0" xfId="0" applyNumberFormat="1" applyFont="1" applyFill="1" applyAlignment="1">
      <alignment horizontal="center" vertical="center" wrapText="1"/>
    </xf>
    <xf numFmtId="4" fontId="9" fillId="3" borderId="0" xfId="1" applyNumberFormat="1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/>
    </xf>
    <xf numFmtId="0" fontId="10" fillId="0" borderId="0" xfId="3" applyFont="1" applyAlignment="1">
      <alignment horizontal="center" vertical="center" wrapText="1"/>
    </xf>
    <xf numFmtId="0" fontId="10" fillId="0" borderId="0" xfId="3" applyFont="1" applyAlignment="1">
      <alignment vertical="center" wrapText="1"/>
    </xf>
    <xf numFmtId="4" fontId="10" fillId="0" borderId="0" xfId="3" applyNumberFormat="1" applyFont="1" applyAlignment="1">
      <alignment horizontal="center" wrapText="1"/>
    </xf>
    <xf numFmtId="0" fontId="10" fillId="0" borderId="0" xfId="3" applyFont="1" applyAlignment="1">
      <alignment horizontal="center" wrapText="1"/>
    </xf>
    <xf numFmtId="4" fontId="11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4" fontId="10" fillId="0" borderId="5" xfId="3" applyNumberFormat="1" applyFont="1" applyBorder="1" applyAlignment="1">
      <alignment horizontal="center" wrapText="1"/>
    </xf>
    <xf numFmtId="0" fontId="10" fillId="0" borderId="5" xfId="3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" fontId="13" fillId="0" borderId="5" xfId="1" applyNumberFormat="1" applyFont="1" applyFill="1" applyBorder="1" applyAlignment="1">
      <alignment horizontal="center"/>
    </xf>
    <xf numFmtId="0" fontId="8" fillId="0" borderId="5" xfId="3" applyFont="1" applyBorder="1" applyAlignment="1">
      <alignment horizontal="center" wrapText="1"/>
    </xf>
    <xf numFmtId="0" fontId="8" fillId="0" borderId="5" xfId="0" applyFont="1" applyBorder="1" applyAlignment="1">
      <alignment vertical="center"/>
    </xf>
    <xf numFmtId="4" fontId="13" fillId="0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0" fontId="2" fillId="0" borderId="5" xfId="0" applyFont="1" applyBorder="1"/>
    <xf numFmtId="4" fontId="4" fillId="5" borderId="5" xfId="3" applyNumberFormat="1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center" vertical="center" wrapText="1"/>
    </xf>
    <xf numFmtId="4" fontId="13" fillId="5" borderId="5" xfId="1" applyNumberFormat="1" applyFont="1" applyFill="1" applyBorder="1" applyAlignment="1">
      <alignment horizontal="center"/>
    </xf>
    <xf numFmtId="4" fontId="13" fillId="5" borderId="5" xfId="0" applyNumberFormat="1" applyFont="1" applyFill="1" applyBorder="1" applyAlignment="1">
      <alignment horizontal="center"/>
    </xf>
    <xf numFmtId="0" fontId="0" fillId="0" borderId="5" xfId="0" applyBorder="1"/>
    <xf numFmtId="4" fontId="12" fillId="0" borderId="5" xfId="0" applyNumberFormat="1" applyFont="1" applyFill="1" applyBorder="1" applyAlignment="1">
      <alignment horizontal="center"/>
    </xf>
    <xf numFmtId="4" fontId="12" fillId="5" borderId="5" xfId="0" applyNumberFormat="1" applyFont="1" applyFill="1" applyBorder="1" applyAlignment="1">
      <alignment horizontal="center"/>
    </xf>
    <xf numFmtId="4" fontId="12" fillId="0" borderId="5" xfId="1" applyNumberFormat="1" applyFont="1" applyFill="1" applyBorder="1" applyAlignment="1">
      <alignment horizontal="center"/>
    </xf>
    <xf numFmtId="0" fontId="12" fillId="5" borderId="5" xfId="3" applyFont="1" applyFill="1" applyBorder="1" applyAlignment="1">
      <alignment horizontal="left" wrapText="1"/>
    </xf>
    <xf numFmtId="4" fontId="12" fillId="0" borderId="5" xfId="3" applyNumberFormat="1" applyFont="1" applyBorder="1" applyAlignment="1">
      <alignment horizontal="center" wrapText="1"/>
    </xf>
    <xf numFmtId="0" fontId="12" fillId="0" borderId="5" xfId="3" applyFont="1" applyBorder="1" applyAlignment="1">
      <alignment horizontal="center" wrapText="1"/>
    </xf>
    <xf numFmtId="2" fontId="13" fillId="0" borderId="5" xfId="3" applyNumberFormat="1" applyFont="1" applyFill="1" applyBorder="1" applyAlignment="1">
      <alignment horizontal="center" wrapText="1"/>
    </xf>
    <xf numFmtId="4" fontId="13" fillId="5" borderId="5" xfId="3" applyNumberFormat="1" applyFont="1" applyFill="1" applyBorder="1" applyAlignment="1">
      <alignment horizontal="center" wrapText="1"/>
    </xf>
    <xf numFmtId="0" fontId="13" fillId="5" borderId="5" xfId="3" applyFont="1" applyFill="1" applyBorder="1" applyAlignment="1">
      <alignment horizontal="center" wrapText="1"/>
    </xf>
    <xf numFmtId="2" fontId="13" fillId="0" borderId="5" xfId="3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4" fillId="5" borderId="5" xfId="3" applyFont="1" applyFill="1" applyBorder="1" applyAlignment="1">
      <alignment horizontal="center" wrapText="1"/>
    </xf>
    <xf numFmtId="0" fontId="13" fillId="5" borderId="5" xfId="0" applyFont="1" applyFill="1" applyBorder="1"/>
    <xf numFmtId="164" fontId="13" fillId="5" borderId="5" xfId="0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_Capellan Lebron" xfId="3"/>
    <cellStyle name="Normal_parque de la union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165295</xdr:colOff>
      <xdr:row>0</xdr:row>
      <xdr:rowOff>0</xdr:rowOff>
    </xdr:from>
    <xdr:to>
      <xdr:col>1</xdr:col>
      <xdr:colOff>1590674</xdr:colOff>
      <xdr:row>7</xdr:row>
      <xdr:rowOff>145254</xdr:rowOff>
    </xdr:to>
    <xdr:pic>
      <xdr:nvPicPr>
        <xdr:cNvPr id="3" name="Imagen 2" descr="C:\Users\isabel ogando\AppData\Local\Packages\Microsoft.Windows.Photos_8wekyb3d8bbwe\TempState\ShareServiceTempFolder\logo ama 2024-2028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020" y="0"/>
          <a:ext cx="1425379" cy="14787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A7" sqref="A7:G7"/>
    </sheetView>
  </sheetViews>
  <sheetFormatPr baseColWidth="10" defaultRowHeight="15" x14ac:dyDescent="0.25"/>
  <cols>
    <col min="1" max="1" width="12.7109375" customWidth="1"/>
    <col min="2" max="2" width="53.5703125" customWidth="1"/>
    <col min="3" max="3" width="11.85546875" customWidth="1"/>
    <col min="4" max="4" width="6.5703125" customWidth="1"/>
    <col min="5" max="5" width="12" customWidth="1"/>
    <col min="6" max="6" width="15.140625" customWidth="1"/>
    <col min="7" max="7" width="21.42578125" customWidth="1"/>
  </cols>
  <sheetData>
    <row r="1" spans="1:7" ht="16.5" x14ac:dyDescent="0.3">
      <c r="A1" s="1"/>
      <c r="B1" s="2"/>
      <c r="C1" s="3"/>
      <c r="D1" s="4"/>
      <c r="E1" s="5"/>
      <c r="F1" s="6"/>
      <c r="G1" s="7"/>
    </row>
    <row r="2" spans="1:7" ht="16.5" x14ac:dyDescent="0.3">
      <c r="A2" s="8"/>
      <c r="B2" s="9"/>
      <c r="C2" s="4"/>
      <c r="D2" s="8"/>
      <c r="E2" s="4"/>
      <c r="F2" s="4"/>
      <c r="G2" s="10"/>
    </row>
    <row r="3" spans="1:7" ht="16.5" x14ac:dyDescent="0.3">
      <c r="A3" s="11" t="s">
        <v>0</v>
      </c>
      <c r="B3" s="11"/>
      <c r="C3" s="11"/>
      <c r="D3" s="11"/>
      <c r="E3" s="11"/>
      <c r="F3" s="11"/>
      <c r="G3" s="11"/>
    </row>
    <row r="4" spans="1:7" ht="16.5" x14ac:dyDescent="0.3">
      <c r="A4" s="11" t="s">
        <v>1</v>
      </c>
      <c r="B4" s="11"/>
      <c r="C4" s="11"/>
      <c r="D4" s="11"/>
      <c r="E4" s="11"/>
      <c r="F4" s="11"/>
      <c r="G4" s="11"/>
    </row>
    <row r="5" spans="1:7" ht="16.5" x14ac:dyDescent="0.3">
      <c r="A5" s="12"/>
      <c r="B5" s="5"/>
      <c r="C5" s="5"/>
      <c r="D5" s="5"/>
      <c r="E5" s="5"/>
      <c r="F5" s="5"/>
      <c r="G5" s="7"/>
    </row>
    <row r="6" spans="1:7" ht="16.5" x14ac:dyDescent="0.3">
      <c r="A6" s="13" t="s">
        <v>2</v>
      </c>
      <c r="B6" s="13"/>
      <c r="C6" s="13"/>
      <c r="D6" s="13"/>
      <c r="E6" s="13"/>
      <c r="F6" s="13"/>
      <c r="G6" s="13"/>
    </row>
    <row r="7" spans="1:7" ht="16.5" x14ac:dyDescent="0.3">
      <c r="A7" s="14" t="s">
        <v>3</v>
      </c>
      <c r="B7" s="14"/>
      <c r="C7" s="14"/>
      <c r="D7" s="14"/>
      <c r="E7" s="14"/>
      <c r="F7" s="14"/>
      <c r="G7" s="14"/>
    </row>
    <row r="8" spans="1:7" ht="17.25" thickBot="1" x14ac:dyDescent="0.35">
      <c r="A8" s="15"/>
      <c r="B8" s="16"/>
      <c r="C8" s="17"/>
      <c r="D8" s="18"/>
      <c r="E8" s="17"/>
      <c r="F8" s="17"/>
      <c r="G8" s="19"/>
    </row>
    <row r="9" spans="1:7" ht="109.5" customHeight="1" x14ac:dyDescent="0.25">
      <c r="A9" s="20" t="s">
        <v>4</v>
      </c>
      <c r="B9" s="21" t="s">
        <v>5</v>
      </c>
      <c r="C9" s="22"/>
      <c r="D9" s="23"/>
      <c r="E9" s="24" t="s">
        <v>6</v>
      </c>
      <c r="F9" s="21" t="s">
        <v>7</v>
      </c>
      <c r="G9" s="23"/>
    </row>
    <row r="10" spans="1:7" ht="25.5" x14ac:dyDescent="0.25">
      <c r="A10" s="25" t="s">
        <v>8</v>
      </c>
      <c r="B10" s="26" t="s">
        <v>9</v>
      </c>
      <c r="C10" s="26"/>
      <c r="D10" s="26"/>
      <c r="E10" s="27" t="s">
        <v>10</v>
      </c>
      <c r="F10" s="28" t="s">
        <v>11</v>
      </c>
      <c r="G10" s="28"/>
    </row>
    <row r="11" spans="1:7" ht="36" customHeight="1" x14ac:dyDescent="0.3">
      <c r="A11" s="29" t="s">
        <v>12</v>
      </c>
      <c r="B11" s="30" t="s">
        <v>13</v>
      </c>
      <c r="C11" s="30"/>
      <c r="D11" s="30"/>
      <c r="E11" s="31" t="s">
        <v>14</v>
      </c>
      <c r="F11" s="32" t="s">
        <v>15</v>
      </c>
      <c r="G11" s="32"/>
    </row>
    <row r="12" spans="1:7" ht="16.5" x14ac:dyDescent="0.3">
      <c r="A12" s="29" t="s">
        <v>16</v>
      </c>
      <c r="B12" s="33">
        <v>45674</v>
      </c>
      <c r="C12" s="33"/>
      <c r="D12" s="33"/>
      <c r="E12" s="31" t="s">
        <v>17</v>
      </c>
      <c r="F12" s="34">
        <v>0</v>
      </c>
      <c r="G12" s="35" t="s">
        <v>18</v>
      </c>
    </row>
    <row r="13" spans="1:7" ht="17.25" thickBot="1" x14ac:dyDescent="0.35">
      <c r="A13" s="36" t="s">
        <v>19</v>
      </c>
      <c r="B13" s="37"/>
      <c r="C13" s="38" t="s">
        <v>20</v>
      </c>
      <c r="D13" s="38" t="s">
        <v>21</v>
      </c>
      <c r="E13" s="39" t="s">
        <v>14</v>
      </c>
      <c r="F13" s="38" t="s">
        <v>21</v>
      </c>
      <c r="G13" s="40" t="s">
        <v>18</v>
      </c>
    </row>
    <row r="14" spans="1:7" ht="17.25" thickBot="1" x14ac:dyDescent="0.35">
      <c r="A14" s="36" t="s">
        <v>22</v>
      </c>
      <c r="B14" s="37"/>
      <c r="C14" s="41" t="s">
        <v>23</v>
      </c>
      <c r="D14" s="42"/>
      <c r="E14" s="43"/>
      <c r="F14" s="44"/>
      <c r="G14" s="45"/>
    </row>
    <row r="15" spans="1:7" ht="17.25" thickBot="1" x14ac:dyDescent="0.35">
      <c r="A15" s="46"/>
      <c r="B15" s="47"/>
      <c r="C15" s="48" t="s">
        <v>24</v>
      </c>
      <c r="D15" s="49"/>
      <c r="E15" s="50"/>
      <c r="F15" s="44"/>
      <c r="G15" s="45"/>
    </row>
    <row r="17" spans="1:4" x14ac:dyDescent="0.25">
      <c r="A17" s="51" t="s">
        <v>25</v>
      </c>
      <c r="B17" s="52" t="s">
        <v>26</v>
      </c>
      <c r="C17" s="53" t="s">
        <v>27</v>
      </c>
      <c r="D17" s="54" t="s">
        <v>28</v>
      </c>
    </row>
    <row r="18" spans="1:4" x14ac:dyDescent="0.25">
      <c r="A18" s="55"/>
      <c r="B18" s="56"/>
      <c r="C18" s="57"/>
      <c r="D18" s="58"/>
    </row>
    <row r="19" spans="1:4" x14ac:dyDescent="0.25">
      <c r="A19" s="59" t="s">
        <v>29</v>
      </c>
      <c r="B19" s="60" t="s">
        <v>30</v>
      </c>
      <c r="C19" s="61"/>
      <c r="D19" s="62"/>
    </row>
    <row r="20" spans="1:4" ht="15.75" x14ac:dyDescent="0.25">
      <c r="A20" s="63">
        <v>1.01</v>
      </c>
      <c r="B20" s="64" t="s">
        <v>31</v>
      </c>
      <c r="C20" s="65">
        <v>2</v>
      </c>
      <c r="D20" s="65" t="s">
        <v>32</v>
      </c>
    </row>
    <row r="21" spans="1:4" ht="15.75" x14ac:dyDescent="0.25">
      <c r="A21" s="66"/>
      <c r="B21" s="67"/>
      <c r="C21" s="65"/>
      <c r="D21" s="65"/>
    </row>
    <row r="22" spans="1:4" x14ac:dyDescent="0.25">
      <c r="A22" s="59" t="s">
        <v>33</v>
      </c>
      <c r="B22" s="60" t="s">
        <v>34</v>
      </c>
      <c r="C22" s="61"/>
      <c r="D22" s="62"/>
    </row>
    <row r="23" spans="1:4" ht="60.75" x14ac:dyDescent="0.25">
      <c r="A23" s="68">
        <f>2.01</f>
        <v>2.0099999999999998</v>
      </c>
      <c r="B23" s="64" t="s">
        <v>35</v>
      </c>
      <c r="C23" s="65">
        <f>(175.5*0.45*0.1)*2</f>
        <v>15.795000000000002</v>
      </c>
      <c r="D23" s="68" t="s">
        <v>36</v>
      </c>
    </row>
    <row r="24" spans="1:4" ht="60" x14ac:dyDescent="0.25">
      <c r="A24" s="68">
        <f>A23+0.01</f>
        <v>2.0199999999999996</v>
      </c>
      <c r="B24" s="69" t="s">
        <v>37</v>
      </c>
      <c r="C24" s="65">
        <f>(175.5*1*0.1)*2</f>
        <v>35.1</v>
      </c>
      <c r="D24" s="68" t="s">
        <v>36</v>
      </c>
    </row>
    <row r="25" spans="1:4" ht="30.75" x14ac:dyDescent="0.25">
      <c r="A25" s="68">
        <f t="shared" ref="A25:A28" si="0">A24+0.01</f>
        <v>2.0299999999999994</v>
      </c>
      <c r="B25" s="64" t="s">
        <v>38</v>
      </c>
      <c r="C25" s="65">
        <f>(25)*2</f>
        <v>50</v>
      </c>
      <c r="D25" s="68" t="s">
        <v>39</v>
      </c>
    </row>
    <row r="26" spans="1:4" ht="30" x14ac:dyDescent="0.25">
      <c r="A26" s="68">
        <f t="shared" si="0"/>
        <v>2.0399999999999991</v>
      </c>
      <c r="B26" s="69" t="s">
        <v>40</v>
      </c>
      <c r="C26" s="65">
        <f>(25*1)*2</f>
        <v>50</v>
      </c>
      <c r="D26" s="68" t="s">
        <v>41</v>
      </c>
    </row>
    <row r="27" spans="1:4" ht="45" x14ac:dyDescent="0.25">
      <c r="A27" s="68">
        <f t="shared" si="0"/>
        <v>2.0499999999999989</v>
      </c>
      <c r="B27" s="69" t="s">
        <v>42</v>
      </c>
      <c r="C27" s="65">
        <f>(140.7*0.45*0.1)*2</f>
        <v>12.663</v>
      </c>
      <c r="D27" s="68" t="s">
        <v>36</v>
      </c>
    </row>
    <row r="28" spans="1:4" ht="45" x14ac:dyDescent="0.25">
      <c r="A28" s="68">
        <f t="shared" si="0"/>
        <v>2.0599999999999987</v>
      </c>
      <c r="B28" s="69" t="s">
        <v>43</v>
      </c>
      <c r="C28" s="65">
        <f>(140.7*1*0.1)*2</f>
        <v>28.14</v>
      </c>
      <c r="D28" s="68" t="s">
        <v>36</v>
      </c>
    </row>
    <row r="29" spans="1:4" x14ac:dyDescent="0.25">
      <c r="A29" s="70"/>
      <c r="B29" s="70"/>
      <c r="C29" s="70"/>
      <c r="D29" s="70"/>
    </row>
    <row r="30" spans="1:4" ht="25.5" x14ac:dyDescent="0.3">
      <c r="A30" s="60" t="s">
        <v>44</v>
      </c>
      <c r="B30" s="60" t="s">
        <v>45</v>
      </c>
      <c r="C30" s="71"/>
      <c r="D30" s="71"/>
    </row>
    <row r="31" spans="1:4" ht="60" x14ac:dyDescent="0.25">
      <c r="A31" s="68">
        <v>3.01</v>
      </c>
      <c r="B31" s="72" t="s">
        <v>46</v>
      </c>
      <c r="C31" s="65">
        <f>(175.5*1*0.1)*2</f>
        <v>35.1</v>
      </c>
      <c r="D31" s="68" t="s">
        <v>36</v>
      </c>
    </row>
    <row r="32" spans="1:4" ht="30.75" x14ac:dyDescent="0.25">
      <c r="A32" s="68">
        <f>A31+0.01</f>
        <v>3.0199999999999996</v>
      </c>
      <c r="B32" s="64" t="s">
        <v>47</v>
      </c>
      <c r="C32" s="65">
        <f>(165*1*0.1)*2</f>
        <v>33</v>
      </c>
      <c r="D32" s="68" t="s">
        <v>36</v>
      </c>
    </row>
    <row r="33" spans="1:4" ht="15.75" x14ac:dyDescent="0.25">
      <c r="A33" s="68"/>
      <c r="B33" s="69"/>
      <c r="C33" s="65"/>
      <c r="D33" s="68"/>
    </row>
    <row r="34" spans="1:4" ht="15.75" x14ac:dyDescent="0.25">
      <c r="A34" s="60" t="s">
        <v>48</v>
      </c>
      <c r="B34" s="60" t="s">
        <v>49</v>
      </c>
      <c r="C34" s="73"/>
      <c r="D34" s="73"/>
    </row>
    <row r="35" spans="1:4" ht="60" x14ac:dyDescent="0.25">
      <c r="A35" s="68">
        <v>4.01</v>
      </c>
      <c r="B35" s="72" t="s">
        <v>50</v>
      </c>
      <c r="C35" s="74">
        <f>(175.5*0.45*0.1)*2</f>
        <v>15.795000000000002</v>
      </c>
      <c r="D35" s="75" t="s">
        <v>36</v>
      </c>
    </row>
    <row r="36" spans="1:4" ht="45.75" x14ac:dyDescent="0.25">
      <c r="A36" s="68">
        <f>A35+0.01</f>
        <v>4.0199999999999996</v>
      </c>
      <c r="B36" s="64" t="s">
        <v>51</v>
      </c>
      <c r="C36" s="74">
        <f>(165*0.45*0.1)*2</f>
        <v>14.850000000000001</v>
      </c>
      <c r="D36" s="75" t="s">
        <v>36</v>
      </c>
    </row>
    <row r="37" spans="1:4" x14ac:dyDescent="0.25">
      <c r="A37" s="76"/>
      <c r="B37" s="72"/>
      <c r="C37" s="76"/>
      <c r="D37" s="76"/>
    </row>
    <row r="38" spans="1:4" ht="15.75" x14ac:dyDescent="0.25">
      <c r="A38" s="60" t="s">
        <v>52</v>
      </c>
      <c r="B38" s="60" t="s">
        <v>53</v>
      </c>
      <c r="C38" s="73"/>
      <c r="D38" s="73"/>
    </row>
    <row r="39" spans="1:4" ht="45" x14ac:dyDescent="0.25">
      <c r="A39" s="68">
        <v>5.01</v>
      </c>
      <c r="B39" s="72" t="s">
        <v>54</v>
      </c>
      <c r="C39" s="65">
        <f>( 195.7*7*0.15)</f>
        <v>205.48499999999999</v>
      </c>
      <c r="D39" s="77" t="s">
        <v>36</v>
      </c>
    </row>
    <row r="40" spans="1:4" ht="30.75" x14ac:dyDescent="0.25">
      <c r="A40" s="68">
        <f>A39+0.01</f>
        <v>5.0199999999999996</v>
      </c>
      <c r="B40" s="64" t="s">
        <v>55</v>
      </c>
      <c r="C40" s="65">
        <f>(165.7*7*0.15)</f>
        <v>173.98499999999999</v>
      </c>
      <c r="D40" s="77" t="s">
        <v>36</v>
      </c>
    </row>
    <row r="41" spans="1:4" x14ac:dyDescent="0.25">
      <c r="A41" s="76"/>
      <c r="B41" s="76"/>
      <c r="C41" s="76"/>
      <c r="D41" s="76"/>
    </row>
    <row r="42" spans="1:4" ht="15.75" x14ac:dyDescent="0.25">
      <c r="A42" s="60" t="s">
        <v>56</v>
      </c>
      <c r="B42" s="60" t="s">
        <v>57</v>
      </c>
      <c r="C42" s="73"/>
      <c r="D42" s="73"/>
    </row>
    <row r="43" spans="1:4" ht="90" x14ac:dyDescent="0.25">
      <c r="A43" s="68">
        <v>6.01</v>
      </c>
      <c r="B43" s="72" t="s">
        <v>58</v>
      </c>
      <c r="C43" s="65">
        <f>(195.7*7*0.15)+(175.5*0.45*0.1)*2+(175.5*1*0.1)*2</f>
        <v>256.38</v>
      </c>
      <c r="D43" s="77" t="s">
        <v>36</v>
      </c>
    </row>
    <row r="44" spans="1:4" x14ac:dyDescent="0.25">
      <c r="A44" s="76"/>
      <c r="B44" s="76"/>
      <c r="C44" s="76"/>
      <c r="D44" s="76"/>
    </row>
    <row r="45" spans="1:4" ht="15.75" x14ac:dyDescent="0.25">
      <c r="A45" s="60" t="s">
        <v>59</v>
      </c>
      <c r="B45" s="60" t="s">
        <v>60</v>
      </c>
      <c r="C45" s="73"/>
      <c r="D45" s="73"/>
    </row>
    <row r="46" spans="1:4" ht="60" x14ac:dyDescent="0.25">
      <c r="A46" s="78">
        <v>7.01</v>
      </c>
      <c r="B46" s="72" t="s">
        <v>61</v>
      </c>
      <c r="C46" s="79">
        <f>(175.5)*2</f>
        <v>351</v>
      </c>
      <c r="D46" s="77" t="s">
        <v>39</v>
      </c>
    </row>
    <row r="47" spans="1:4" ht="45" x14ac:dyDescent="0.25">
      <c r="A47" s="78">
        <f>A46+0.01</f>
        <v>7.02</v>
      </c>
      <c r="B47" s="72" t="s">
        <v>62</v>
      </c>
      <c r="C47" s="79">
        <f>(165.7)*2</f>
        <v>331.4</v>
      </c>
      <c r="D47" s="77" t="s">
        <v>39</v>
      </c>
    </row>
    <row r="48" spans="1:4" ht="45.75" x14ac:dyDescent="0.25">
      <c r="A48" s="78">
        <f t="shared" ref="A48:A49" si="1">A47+0.01</f>
        <v>7.0299999999999994</v>
      </c>
      <c r="B48" s="80" t="s">
        <v>63</v>
      </c>
      <c r="C48" s="81">
        <f>(159.7*1)*2</f>
        <v>319.39999999999998</v>
      </c>
      <c r="D48" s="82" t="s">
        <v>41</v>
      </c>
    </row>
    <row r="49" spans="1:4" ht="30.75" x14ac:dyDescent="0.25">
      <c r="A49" s="78">
        <f t="shared" si="1"/>
        <v>7.0399999999999991</v>
      </c>
      <c r="B49" s="80" t="s">
        <v>64</v>
      </c>
      <c r="C49" s="79">
        <f xml:space="preserve"> (165.7*1)*2</f>
        <v>331.4</v>
      </c>
      <c r="D49" s="82" t="s">
        <v>41</v>
      </c>
    </row>
    <row r="50" spans="1:4" x14ac:dyDescent="0.25">
      <c r="A50" s="76"/>
      <c r="B50" s="76"/>
      <c r="C50" s="76"/>
      <c r="D50" s="76"/>
    </row>
    <row r="51" spans="1:4" ht="15.75" x14ac:dyDescent="0.25">
      <c r="A51" s="60" t="s">
        <v>65</v>
      </c>
      <c r="B51" s="60" t="s">
        <v>66</v>
      </c>
      <c r="C51" s="73"/>
      <c r="D51" s="73"/>
    </row>
    <row r="52" spans="1:4" ht="30.75" x14ac:dyDescent="0.25">
      <c r="A52" s="83">
        <v>8.01</v>
      </c>
      <c r="B52" s="80" t="s">
        <v>67</v>
      </c>
      <c r="C52" s="84">
        <f>7*2</f>
        <v>14</v>
      </c>
      <c r="D52" s="85" t="s">
        <v>41</v>
      </c>
    </row>
    <row r="53" spans="1:4" ht="30.75" x14ac:dyDescent="0.25">
      <c r="A53" s="83">
        <f>A52+0.01</f>
        <v>8.02</v>
      </c>
      <c r="B53" s="80" t="s">
        <v>68</v>
      </c>
      <c r="C53" s="84">
        <f>7*2</f>
        <v>14</v>
      </c>
      <c r="D53" s="85" t="s">
        <v>41</v>
      </c>
    </row>
    <row r="54" spans="1:4" ht="15.75" x14ac:dyDescent="0.25">
      <c r="A54" s="86"/>
      <c r="B54" s="80"/>
      <c r="C54" s="84"/>
      <c r="D54" s="85"/>
    </row>
    <row r="55" spans="1:4" ht="15.75" x14ac:dyDescent="0.25">
      <c r="A55" s="60" t="s">
        <v>69</v>
      </c>
      <c r="B55" s="60" t="s">
        <v>70</v>
      </c>
      <c r="C55" s="73"/>
      <c r="D55" s="73"/>
    </row>
    <row r="56" spans="1:4" ht="15.75" x14ac:dyDescent="0.25">
      <c r="A56" s="75">
        <v>9.01</v>
      </c>
      <c r="B56" s="87" t="s">
        <v>71</v>
      </c>
      <c r="C56" s="75">
        <v>1</v>
      </c>
      <c r="D56" s="85" t="s">
        <v>72</v>
      </c>
    </row>
    <row r="57" spans="1:4" ht="16.5" x14ac:dyDescent="0.3">
      <c r="A57" s="88"/>
      <c r="B57" s="89"/>
      <c r="C57" s="90"/>
      <c r="D57" s="75"/>
    </row>
  </sheetData>
  <mergeCells count="15">
    <mergeCell ref="C15:E15"/>
    <mergeCell ref="F15:G15"/>
    <mergeCell ref="B10:D10"/>
    <mergeCell ref="F10:G10"/>
    <mergeCell ref="B11:D11"/>
    <mergeCell ref="F11:G11"/>
    <mergeCell ref="B12:D12"/>
    <mergeCell ref="C14:E14"/>
    <mergeCell ref="F14:G14"/>
    <mergeCell ref="A3:G3"/>
    <mergeCell ref="A4:G4"/>
    <mergeCell ref="A6:G6"/>
    <mergeCell ref="A7:G7"/>
    <mergeCell ref="B9:D9"/>
    <mergeCell ref="F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HERMANOS PIZON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Betty Rojas</cp:lastModifiedBy>
  <dcterms:created xsi:type="dcterms:W3CDTF">2025-04-08T14:43:41Z</dcterms:created>
  <dcterms:modified xsi:type="dcterms:W3CDTF">2025-04-08T14:44:21Z</dcterms:modified>
</cp:coreProperties>
</file>